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90" windowWidth="13395" windowHeight="10545" activeTab="1"/>
  </bookViews>
  <sheets>
    <sheet name="Variances" sheetId="1" r:id="rId1"/>
    <sheet name="Reserves" sheetId="2" r:id="rId2"/>
  </sheets>
  <definedNames>
    <definedName name="_xlnm.Print_Area" localSheetId="0">Variances!$A$1:$N$34</definedName>
  </definedNames>
  <calcPr calcId="125725"/>
</workbook>
</file>

<file path=xl/calcChain.xml><?xml version="1.0" encoding="utf-8"?>
<calcChain xmlns="http://schemas.openxmlformats.org/spreadsheetml/2006/main">
  <c r="F23" i="1"/>
  <c r="L24" s="1"/>
  <c r="H15"/>
  <c r="F11"/>
  <c r="L30"/>
  <c r="M30" s="1"/>
  <c r="D23"/>
  <c r="E17" i="2"/>
  <c r="E20"/>
  <c r="G30" i="1"/>
  <c r="G28"/>
  <c r="G21"/>
  <c r="G19"/>
  <c r="G17"/>
  <c r="G13"/>
  <c r="I17"/>
  <c r="J17"/>
  <c r="I19"/>
  <c r="J19"/>
  <c r="I21"/>
  <c r="J21"/>
  <c r="I28"/>
  <c r="J28"/>
  <c r="J13"/>
  <c r="I13"/>
  <c r="J30"/>
  <c r="I30"/>
  <c r="H30"/>
  <c r="K30" s="1"/>
  <c r="H28"/>
  <c r="K28" s="1"/>
  <c r="H21"/>
  <c r="K21" s="1"/>
  <c r="H19"/>
  <c r="H17"/>
  <c r="H13"/>
  <c r="L13" s="1"/>
  <c r="M13" s="1"/>
  <c r="F21" i="2" l="1"/>
  <c r="L28" i="1"/>
  <c r="M28" s="1"/>
  <c r="M24"/>
  <c r="L21"/>
  <c r="M21" s="1"/>
  <c r="L19"/>
  <c r="M19" s="1"/>
  <c r="L17"/>
  <c r="M17" s="1"/>
  <c r="G15"/>
  <c r="L15" s="1"/>
  <c r="M15" s="1"/>
  <c r="I15"/>
  <c r="J15"/>
  <c r="M11"/>
  <c r="K19"/>
  <c r="K17"/>
  <c r="K15"/>
  <c r="K13"/>
</calcChain>
</file>

<file path=xl/sharedStrings.xml><?xml version="1.0" encoding="utf-8"?>
<sst xmlns="http://schemas.openxmlformats.org/spreadsheetml/2006/main" count="53" uniqueCount="46">
  <si>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</si>
  <si>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</si>
  <si>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</si>
  <si>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</si>
  <si>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</si>
  <si>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</si>
  <si>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</si>
  <si>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</si>
  <si>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</si>
  <si>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</si>
  <si>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</si>
  <si>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</si>
  <si>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</si>
  <si>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</si>
  <si>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</si>
  <si>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</si>
  <si>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</si>
  <si>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</si>
  <si>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</si>
  <si>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</si>
  <si>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</si>
  <si>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</si>
  <si>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</si>
  <si>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</si>
  <si>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</si>
  <si>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</si>
  <si>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</si>
  <si>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</si>
  <si>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</si>
  <si>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</si>
  <si>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</si>
  <si>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</si>
  <si>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</si>
  <si>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>Repps with Bastwick Parish Council</t>
  </si>
  <si>
    <t>Norfolk</t>
  </si>
  <si>
    <t>Bus Stop</t>
  </si>
  <si>
    <t>Bins and planters</t>
  </si>
  <si>
    <t>Noticeboards</t>
  </si>
  <si>
    <t>War Memorial</t>
  </si>
  <si>
    <t>Seats</t>
  </si>
  <si>
    <t>Village Sign</t>
  </si>
  <si>
    <t>Defibrillator</t>
  </si>
  <si>
    <t>Phone Box</t>
  </si>
  <si>
    <t>Parish Staithe</t>
  </si>
  <si>
    <t>Recycling Credits</t>
  </si>
  <si>
    <t>Payments made in 2021/22 only: tree works £1,500, new defibrillator pads £235, repayment of Covid grant £500.  VAT 2020/21 £852.51, VAT 2021/22 £995.87. Payment to Fuel Trust: 2020/21 £350, 2021/22 £325.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</si>
</sst>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9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  <charset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/>
    <xf numFmtId="3" fontId="3" fillId="2" borderId="1" xfId="0" applyNumberFormat="1" applyFont="1" applyFill="1" applyBorder="1" applyAlignment="1" applyProtection="1">
      <alignment horizontal="center"/>
      <protection locked="0"/>
    </xf>
    <xf numFmtId="0" fontId="11" fillId="0" borderId="0" xfId="0" applyFont="1"/>
    <xf numFmtId="0" fontId="11" fillId="0" borderId="0" xfId="0" applyFont="1" applyAlignment="1">
      <alignment horizontal="center"/>
    </xf>
    <xf numFmtId="3" fontId="11" fillId="0" borderId="0" xfId="0" applyNumberFormat="1" applyFont="1"/>
    <xf numFmtId="10" fontId="11" fillId="0" borderId="0" xfId="0" applyNumberFormat="1" applyFont="1"/>
    <xf numFmtId="0" fontId="11" fillId="0" borderId="0" xfId="0" applyFont="1" applyAlignment="1">
      <alignment vertical="center"/>
    </xf>
    <xf numFmtId="3" fontId="3" fillId="3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vertical="top"/>
    </xf>
    <xf numFmtId="0" fontId="11" fillId="4" borderId="2" xfId="0" applyFont="1" applyFill="1" applyBorder="1" applyAlignment="1">
      <alignment wrapText="1"/>
    </xf>
    <xf numFmtId="0" fontId="12" fillId="0" borderId="0" xfId="0" applyFont="1"/>
    <xf numFmtId="0" fontId="11" fillId="0" borderId="0" xfId="0" applyFont="1" applyAlignment="1">
      <alignment wrapText="1"/>
    </xf>
    <xf numFmtId="0" fontId="11" fillId="0" borderId="2" xfId="0" applyFont="1" applyBorder="1" applyAlignment="1">
      <alignment wrapText="1"/>
    </xf>
    <xf numFmtId="0" fontId="11" fillId="5" borderId="2" xfId="0" applyFont="1" applyFill="1" applyBorder="1" applyAlignment="1">
      <alignment wrapText="1"/>
    </xf>
    <xf numFmtId="0" fontId="11" fillId="5" borderId="2" xfId="0" applyFont="1" applyFill="1" applyBorder="1" applyAlignment="1">
      <alignment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/>
    <xf numFmtId="3" fontId="3" fillId="0" borderId="0" xfId="0" applyNumberFormat="1" applyFont="1" applyFill="1" applyBorder="1" applyAlignment="1" applyProtection="1">
      <alignment horizontal="center"/>
      <protection locked="0"/>
    </xf>
    <xf numFmtId="10" fontId="11" fillId="0" borderId="0" xfId="0" applyNumberFormat="1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3" fillId="6" borderId="2" xfId="0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horizontal="left" vertical="top" wrapText="1"/>
    </xf>
    <xf numFmtId="0" fontId="13" fillId="0" borderId="0" xfId="0" applyFont="1"/>
    <xf numFmtId="0" fontId="11" fillId="0" borderId="0" xfId="0" applyFont="1" applyFill="1" applyAlignment="1">
      <alignment wrapText="1"/>
    </xf>
    <xf numFmtId="0" fontId="14" fillId="0" borderId="0" xfId="0" applyFont="1"/>
    <xf numFmtId="0" fontId="15" fillId="0" borderId="0" xfId="0" applyFont="1" applyAlignment="1">
      <alignment horizontal="left" vertical="center" indent="2"/>
    </xf>
    <xf numFmtId="0" fontId="10" fillId="0" borderId="0" xfId="0" applyFont="1"/>
    <xf numFmtId="0" fontId="16" fillId="0" borderId="0" xfId="0" applyFont="1"/>
    <xf numFmtId="0" fontId="11" fillId="7" borderId="0" xfId="0" applyFont="1" applyFill="1"/>
    <xf numFmtId="3" fontId="3" fillId="7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2" xfId="0" applyFont="1" applyBorder="1" applyAlignment="1">
      <alignment wrapText="1"/>
    </xf>
    <xf numFmtId="0" fontId="0" fillId="0" borderId="0" xfId="0" applyFont="1"/>
    <xf numFmtId="0" fontId="0" fillId="0" borderId="0" xfId="0" applyFill="1"/>
    <xf numFmtId="164" fontId="0" fillId="0" borderId="0" xfId="1" applyNumberFormat="1" applyFont="1"/>
    <xf numFmtId="164" fontId="10" fillId="0" borderId="0" xfId="1" applyNumberFormat="1" applyFont="1"/>
    <xf numFmtId="164" fontId="0" fillId="0" borderId="0" xfId="1" applyNumberFormat="1" applyFont="1" applyFill="1"/>
    <xf numFmtId="164" fontId="0" fillId="0" borderId="3" xfId="1" applyNumberFormat="1" applyFont="1" applyBorder="1"/>
    <xf numFmtId="164" fontId="10" fillId="0" borderId="4" xfId="1" applyNumberFormat="1" applyFont="1" applyBorder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11" fillId="0" borderId="5" xfId="0" applyFont="1" applyBorder="1" applyAlignment="1">
      <alignment wrapText="1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opLeftCell="A6" zoomScaleNormal="100" workbookViewId="0">
      <selection activeCell="N21" sqref="N21"/>
    </sheetView>
  </sheetViews>
  <sheetFormatPr defaultRowHeight="14.25"/>
  <cols>
    <col min="1" max="1" width="10.85546875" style="3" customWidth="1"/>
    <col min="2" max="2" width="9.140625" style="3"/>
    <col min="3" max="3" width="32.5703125" style="3" customWidth="1"/>
    <col min="4" max="4" width="9.140625" style="3"/>
    <col min="5" max="5" width="3.28515625" style="3" customWidth="1"/>
    <col min="6" max="6" width="9.140625" style="3"/>
    <col min="7" max="7" width="10.140625" style="3" customWidth="1"/>
    <col min="8" max="8" width="9.5703125" style="3" customWidth="1"/>
    <col min="9" max="11" width="9.140625" style="3" hidden="1" customWidth="1"/>
    <col min="12" max="12" width="13.28515625" style="3" customWidth="1"/>
    <col min="13" max="13" width="50.42578125" style="12" bestFit="1" customWidth="1"/>
    <col min="14" max="14" width="62.5703125" style="3" customWidth="1"/>
    <col min="15" max="22" width="9.140625" style="17"/>
    <col min="23" max="16384" width="9.140625" style="3"/>
  </cols>
  <sheetData>
    <row r="1" spans="1:14" ht="18">
      <c r="A1" s="50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9"/>
    </row>
    <row r="2" spans="1:14" ht="15.75">
      <c r="A2" s="29" t="s">
        <v>17</v>
      </c>
      <c r="B2" s="24"/>
      <c r="C2" s="34" t="s">
        <v>33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4" ht="14.25" customHeight="1">
      <c r="A3" s="29" t="s">
        <v>18</v>
      </c>
      <c r="C3" s="33" t="s">
        <v>34</v>
      </c>
      <c r="L3" s="9"/>
    </row>
    <row r="4" spans="1:14">
      <c r="A4" s="1" t="s">
        <v>29</v>
      </c>
    </row>
    <row r="5" spans="1:14" ht="99" customHeight="1">
      <c r="A5" s="52" t="s">
        <v>30</v>
      </c>
      <c r="B5" s="53"/>
      <c r="C5" s="53"/>
      <c r="D5" s="53"/>
      <c r="E5" s="53"/>
      <c r="F5" s="53"/>
      <c r="G5" s="53"/>
      <c r="H5" s="53"/>
      <c r="M5" s="25"/>
    </row>
    <row r="6" spans="1:14">
      <c r="A6" s="30"/>
    </row>
    <row r="7" spans="1:14" ht="15">
      <c r="A7" s="30"/>
      <c r="D7" s="4"/>
      <c r="F7" s="4"/>
      <c r="N7" s="27"/>
    </row>
    <row r="8" spans="1:14" ht="44.25">
      <c r="D8" s="35" t="s">
        <v>31</v>
      </c>
      <c r="E8" s="27"/>
      <c r="F8" s="35" t="s">
        <v>32</v>
      </c>
      <c r="G8" s="35" t="s">
        <v>0</v>
      </c>
      <c r="H8" s="35" t="s">
        <v>0</v>
      </c>
      <c r="I8" s="35"/>
      <c r="J8" s="35"/>
      <c r="K8" s="35"/>
      <c r="L8" s="36" t="s">
        <v>15</v>
      </c>
      <c r="M8" s="10" t="s">
        <v>10</v>
      </c>
      <c r="N8" s="37" t="s">
        <v>27</v>
      </c>
    </row>
    <row r="9" spans="1:14" ht="15">
      <c r="D9" s="35" t="s">
        <v>1</v>
      </c>
      <c r="E9" s="27"/>
      <c r="F9" s="35" t="s">
        <v>1</v>
      </c>
      <c r="G9" s="35" t="s">
        <v>1</v>
      </c>
      <c r="H9" s="35" t="s">
        <v>14</v>
      </c>
      <c r="I9" s="35"/>
      <c r="J9" s="35"/>
      <c r="K9" s="27"/>
      <c r="L9" s="27"/>
      <c r="N9" s="23"/>
    </row>
    <row r="10" spans="1:14" ht="15" thickBot="1">
      <c r="D10" s="4"/>
      <c r="E10" s="4"/>
      <c r="N10" s="23"/>
    </row>
    <row r="11" spans="1:14" ht="44.25" customHeight="1" thickBot="1">
      <c r="A11" s="46" t="s">
        <v>2</v>
      </c>
      <c r="B11" s="46"/>
      <c r="C11" s="46"/>
      <c r="D11" s="8">
        <v>10074</v>
      </c>
      <c r="F11" s="8">
        <f>10828.15+1298.22</f>
        <v>12126.369999999999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does not agree, query this</v>
      </c>
      <c r="N11" s="13"/>
    </row>
    <row r="12" spans="1:14" ht="15" thickBot="1">
      <c r="D12" s="5"/>
      <c r="F12" s="5"/>
      <c r="N12" s="23"/>
    </row>
    <row r="13" spans="1:14" ht="31.5" customHeight="1" thickBot="1">
      <c r="A13" s="47" t="s">
        <v>20</v>
      </c>
      <c r="B13" s="48"/>
      <c r="C13" s="49"/>
      <c r="D13" s="8">
        <v>4400</v>
      </c>
      <c r="F13" s="8">
        <v>4800</v>
      </c>
      <c r="G13" s="5">
        <f>F13-D13</f>
        <v>400</v>
      </c>
      <c r="H13" s="6">
        <f>IF((D13&gt;F13),(D13-F13)/D13,IF(D13&lt;F13,-(D13-F13)/D13,IF(D13=F13,0)))</f>
        <v>9.0909090909090912E-2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 "NO","YES")</f>
        <v>NO</v>
      </c>
      <c r="M13" s="10" t="str">
        <f>IF((L13="YES")*AND(I13+J13&lt;1),"Explanation not required, difference less than £200"," ")</f>
        <v xml:space="preserve"> </v>
      </c>
      <c r="N13" s="13"/>
    </row>
    <row r="14" spans="1:14" ht="15" thickBot="1">
      <c r="D14" s="5"/>
      <c r="F14" s="5"/>
      <c r="G14" s="5"/>
      <c r="H14" s="6"/>
      <c r="K14" s="4"/>
      <c r="L14" s="4"/>
      <c r="N14" s="23"/>
    </row>
    <row r="15" spans="1:14" ht="20.100000000000001" customHeight="1" thickBot="1">
      <c r="A15" s="45" t="s">
        <v>3</v>
      </c>
      <c r="B15" s="45"/>
      <c r="C15" s="45"/>
      <c r="D15" s="8">
        <v>7977</v>
      </c>
      <c r="F15" s="8">
        <v>7494</v>
      </c>
      <c r="G15" s="5">
        <f>F15-D15</f>
        <v>-483</v>
      </c>
      <c r="H15" s="6">
        <f>IF((D15&gt;F15),(D15-F15)/D15,IF(D15&lt;F15,-(D15-F15)/D15,IF(D15=F15,0)))</f>
        <v>6.0549078600977808E-2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0</v>
      </c>
      <c r="L15" s="4" t="str">
        <f>IF((H15&lt;15%)*AND(G15&lt;100000)*OR(G15&gt;-100000), "NO","YES")</f>
        <v>NO</v>
      </c>
      <c r="M15" s="10" t="str">
        <f>IF((L15="YES")*AND(I15+J15&lt;1),"Explanation not required, difference less than £200"," ")</f>
        <v xml:space="preserve"> </v>
      </c>
      <c r="N15" s="13"/>
    </row>
    <row r="16" spans="1:14" ht="15" thickBot="1">
      <c r="D16" s="5"/>
      <c r="F16" s="5"/>
      <c r="G16" s="5"/>
      <c r="H16" s="6"/>
      <c r="K16" s="4"/>
      <c r="L16" s="4"/>
      <c r="N16" s="23"/>
    </row>
    <row r="17" spans="1:14" ht="20.100000000000001" customHeight="1" thickBot="1">
      <c r="A17" s="45" t="s">
        <v>4</v>
      </c>
      <c r="B17" s="45"/>
      <c r="C17" s="45"/>
      <c r="D17" s="8">
        <v>2536</v>
      </c>
      <c r="F17" s="8">
        <v>2591.6799999999998</v>
      </c>
      <c r="G17" s="5">
        <f>F17-D17</f>
        <v>55.679999999999836</v>
      </c>
      <c r="H17" s="6">
        <f>IF((D17&gt;F17),(D17-F17)/D17,IF(D17&lt;F17,-(D17-F17)/D17,IF(D17=F17,0)))</f>
        <v>2.1955835962145044E-2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 "NO","YES")</f>
        <v>NO</v>
      </c>
      <c r="M17" s="10" t="str">
        <f>IF((L17="YES")*AND(I17+J17&lt;1),"Explanation not required, difference less than £200"," ")</f>
        <v xml:space="preserve"> </v>
      </c>
      <c r="N17" s="13"/>
    </row>
    <row r="18" spans="1:14" ht="15" thickBot="1">
      <c r="D18" s="5"/>
      <c r="F18" s="5"/>
      <c r="G18" s="5"/>
      <c r="H18" s="6"/>
      <c r="K18" s="4"/>
      <c r="L18" s="4"/>
      <c r="N18" s="23"/>
    </row>
    <row r="19" spans="1:14" ht="20.100000000000001" customHeight="1" thickBot="1">
      <c r="A19" s="45" t="s">
        <v>7</v>
      </c>
      <c r="B19" s="45"/>
      <c r="C19" s="45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 "NO","YES")</f>
        <v>NO</v>
      </c>
      <c r="M19" s="10" t="str">
        <f>IF((L19="YES")*AND(I19+J19&lt;1),"Explanation not required, difference less than £200"," ")</f>
        <v xml:space="preserve"> </v>
      </c>
      <c r="N19" s="13"/>
    </row>
    <row r="20" spans="1:14" ht="15" thickBot="1">
      <c r="D20" s="5"/>
      <c r="F20" s="5"/>
      <c r="G20" s="5"/>
      <c r="H20" s="6"/>
      <c r="K20" s="4"/>
      <c r="L20" s="4"/>
      <c r="N20" s="23"/>
    </row>
    <row r="21" spans="1:14" ht="57.75" thickBot="1">
      <c r="A21" s="45" t="s">
        <v>21</v>
      </c>
      <c r="B21" s="45"/>
      <c r="C21" s="45"/>
      <c r="D21" s="8">
        <v>7789</v>
      </c>
      <c r="F21" s="8">
        <v>10142.41</v>
      </c>
      <c r="G21" s="5">
        <f>F21-D21</f>
        <v>2353.41</v>
      </c>
      <c r="H21" s="6">
        <f>IF((D21&gt;F21),(D21-F21)/D21,IF(D21&lt;F21,-(D21-F21)/D21,IF(D21=F21,0)))</f>
        <v>0.30214533316215175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 "NO","YES")</f>
        <v>YES</v>
      </c>
      <c r="M21" s="10" t="str">
        <f>IF((L21="YES")*AND(I21+J21&lt;1),"Explanation not required, difference less than £200"," ")</f>
        <v xml:space="preserve"> </v>
      </c>
      <c r="N21" s="13" t="s">
        <v>45</v>
      </c>
    </row>
    <row r="22" spans="1:14" ht="15" thickBot="1">
      <c r="D22" s="5"/>
      <c r="F22" s="5"/>
      <c r="G22" s="5"/>
      <c r="H22" s="6"/>
      <c r="K22" s="4"/>
      <c r="L22" s="4"/>
      <c r="N22" s="23"/>
    </row>
    <row r="23" spans="1:14" ht="20.100000000000001" customHeight="1" thickBot="1">
      <c r="A23" s="7" t="s">
        <v>5</v>
      </c>
      <c r="D23" s="2">
        <f>D11+D13+D15-D17-D19-D21</f>
        <v>12126</v>
      </c>
      <c r="F23" s="2">
        <f>F11+F13+F15-F17-F19-F21</f>
        <v>11686.279999999999</v>
      </c>
      <c r="G23" s="5"/>
      <c r="H23" s="6"/>
      <c r="K23" s="4"/>
      <c r="L23" s="4"/>
      <c r="M23" s="14" t="s">
        <v>12</v>
      </c>
      <c r="N23" s="23"/>
    </row>
    <row r="24" spans="1:14" s="17" customFormat="1" ht="60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1:14" ht="15" thickBot="1">
      <c r="D25" s="5"/>
      <c r="F25" s="5"/>
      <c r="G25" s="5"/>
      <c r="H25" s="6"/>
      <c r="K25" s="4"/>
      <c r="L25" s="4"/>
      <c r="N25" s="23"/>
    </row>
    <row r="26" spans="1:14" ht="20.100000000000001" customHeight="1" thickBot="1">
      <c r="A26" s="45" t="s">
        <v>9</v>
      </c>
      <c r="B26" s="45"/>
      <c r="C26" s="45"/>
      <c r="D26" s="8">
        <v>12126</v>
      </c>
      <c r="F26" s="8">
        <v>11686.47</v>
      </c>
      <c r="G26" s="5"/>
      <c r="H26" s="6"/>
      <c r="K26" s="4"/>
      <c r="L26" s="4"/>
      <c r="M26" s="15" t="s">
        <v>12</v>
      </c>
      <c r="N26" s="23"/>
    </row>
    <row r="27" spans="1:14" ht="15" thickBot="1">
      <c r="D27" s="5"/>
      <c r="F27" s="5"/>
      <c r="G27" s="5"/>
      <c r="H27" s="6"/>
      <c r="K27" s="4"/>
      <c r="L27" s="4"/>
      <c r="N27" s="23"/>
    </row>
    <row r="28" spans="1:14" ht="20.100000000000001" customHeight="1" thickBot="1">
      <c r="A28" s="45" t="s">
        <v>8</v>
      </c>
      <c r="B28" s="45"/>
      <c r="C28" s="45"/>
      <c r="D28" s="8">
        <v>20851</v>
      </c>
      <c r="F28" s="8">
        <v>20851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IF((H28&lt;15%)*AND(G28&lt;100000)*OR(G28&gt;-100000), "NO","YES")</f>
        <v>NO</v>
      </c>
      <c r="M28" s="10" t="str">
        <f>IF((L28="YES")*AND(I28+J28&lt;1),"Explanation not required, difference less than £200"," ")</f>
        <v xml:space="preserve"> </v>
      </c>
      <c r="N28" s="13"/>
    </row>
    <row r="29" spans="1:14" ht="15" thickBot="1">
      <c r="D29" s="5"/>
      <c r="F29" s="5"/>
      <c r="G29" s="5"/>
      <c r="H29" s="6"/>
      <c r="K29" s="4"/>
      <c r="L29" s="4"/>
      <c r="N29" s="23"/>
    </row>
    <row r="30" spans="1:14" ht="20.100000000000001" customHeight="1" thickBot="1">
      <c r="A30" s="45" t="s">
        <v>6</v>
      </c>
      <c r="B30" s="45"/>
      <c r="C30" s="45"/>
      <c r="D30" s="8">
        <v>0</v>
      </c>
      <c r="F30" s="8"/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 "NO","YES")</f>
        <v>NO</v>
      </c>
      <c r="M30" s="10" t="str">
        <f>IF((L30="YES")*AND(I30+J30&lt;1),"Explanation not required, difference less than £200"," ")</f>
        <v xml:space="preserve"> </v>
      </c>
      <c r="N30" s="13"/>
    </row>
    <row r="31" spans="1:14">
      <c r="H31" s="6"/>
      <c r="K31" s="4"/>
      <c r="L31" s="4"/>
      <c r="N31" s="23"/>
    </row>
    <row r="32" spans="1:14" ht="15">
      <c r="C32" s="11" t="s">
        <v>11</v>
      </c>
    </row>
    <row r="33" spans="3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spans="3:22" ht="15">
      <c r="C36" s="11" t="s">
        <v>19</v>
      </c>
    </row>
  </sheetData>
  <mergeCells count="11">
    <mergeCell ref="A1:K1"/>
    <mergeCell ref="A26:C26"/>
    <mergeCell ref="A28:C28"/>
    <mergeCell ref="A5:H5"/>
    <mergeCell ref="A30:C30"/>
    <mergeCell ref="A11:C11"/>
    <mergeCell ref="A13:C13"/>
    <mergeCell ref="A15:C15"/>
    <mergeCell ref="A17:C17"/>
    <mergeCell ref="A19:C19"/>
    <mergeCell ref="A21:C21"/>
  </mergeCells>
  <pageMargins left="0.3" right="0.33" top="0.64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workbookViewId="0">
      <selection activeCell="E9" sqref="E9"/>
    </sheetView>
  </sheetViews>
  <sheetFormatPr defaultRowHeight="15"/>
  <cols>
    <col min="4" max="4" width="9.5703125" style="40" bestFit="1" customWidth="1"/>
    <col min="5" max="6" width="10.5703125" bestFit="1" customWidth="1"/>
  </cols>
  <sheetData>
    <row r="1" spans="1:6" ht="15.75" customHeight="1">
      <c r="A1" s="32" t="s">
        <v>22</v>
      </c>
    </row>
    <row r="2" spans="1:6" ht="15.75" customHeight="1">
      <c r="A2" s="38" t="s">
        <v>28</v>
      </c>
    </row>
    <row r="3" spans="1:6">
      <c r="A3" t="s">
        <v>23</v>
      </c>
    </row>
    <row r="5" spans="1:6">
      <c r="D5" s="41" t="s">
        <v>1</v>
      </c>
      <c r="E5" s="31" t="s">
        <v>1</v>
      </c>
      <c r="F5" s="31" t="s">
        <v>1</v>
      </c>
    </row>
    <row r="6" spans="1:6">
      <c r="A6" s="31" t="s">
        <v>24</v>
      </c>
    </row>
    <row r="7" spans="1:6">
      <c r="B7" s="39" t="s">
        <v>35</v>
      </c>
      <c r="D7" s="42">
        <v>1575</v>
      </c>
    </row>
    <row r="8" spans="1:6" ht="15" customHeight="1">
      <c r="B8" s="39" t="s">
        <v>36</v>
      </c>
      <c r="D8" s="42">
        <v>1400</v>
      </c>
    </row>
    <row r="9" spans="1:6">
      <c r="B9" s="39" t="s">
        <v>37</v>
      </c>
      <c r="D9" s="42">
        <v>420</v>
      </c>
    </row>
    <row r="10" spans="1:6">
      <c r="B10" s="39" t="s">
        <v>38</v>
      </c>
      <c r="D10" s="42">
        <v>250</v>
      </c>
    </row>
    <row r="11" spans="1:6">
      <c r="B11" s="39" t="s">
        <v>39</v>
      </c>
      <c r="D11" s="42">
        <v>680</v>
      </c>
    </row>
    <row r="12" spans="1:6">
      <c r="B12" s="39" t="s">
        <v>40</v>
      </c>
      <c r="D12" s="42">
        <v>2681</v>
      </c>
    </row>
    <row r="13" spans="1:6">
      <c r="B13" s="39" t="s">
        <v>41</v>
      </c>
      <c r="D13" s="42">
        <v>1090</v>
      </c>
    </row>
    <row r="14" spans="1:6">
      <c r="B14" s="39" t="s">
        <v>42</v>
      </c>
      <c r="D14" s="42">
        <v>120</v>
      </c>
    </row>
    <row r="15" spans="1:6">
      <c r="B15" s="39" t="s">
        <v>43</v>
      </c>
      <c r="D15" s="42">
        <v>1200</v>
      </c>
    </row>
    <row r="16" spans="1:6">
      <c r="B16" s="39" t="s">
        <v>44</v>
      </c>
      <c r="D16" s="42">
        <v>719</v>
      </c>
    </row>
    <row r="17" spans="1:6">
      <c r="E17" s="43">
        <f>SUM(D7:D16)</f>
        <v>10135</v>
      </c>
      <c r="F17" s="40"/>
    </row>
    <row r="18" spans="1:6">
      <c r="E18" s="40"/>
      <c r="F18" s="40"/>
    </row>
    <row r="19" spans="1:6">
      <c r="A19" s="31" t="s">
        <v>25</v>
      </c>
      <c r="D19" s="42">
        <v>1551</v>
      </c>
      <c r="E19" s="40"/>
      <c r="F19" s="40"/>
    </row>
    <row r="20" spans="1:6">
      <c r="E20" s="43">
        <f>D19</f>
        <v>1551</v>
      </c>
      <c r="F20" s="40"/>
    </row>
    <row r="21" spans="1:6" ht="15.75" thickBot="1">
      <c r="A21" s="31" t="s">
        <v>26</v>
      </c>
      <c r="E21" s="40"/>
      <c r="F21" s="44">
        <f>E17+E20</f>
        <v>11686</v>
      </c>
    </row>
    <row r="22" spans="1:6" ht="15.75" thickTop="1"/>
  </sheetData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Variances</vt:lpstr>
      <vt:lpstr>Reserves</vt:lpstr>
      <vt:lpstr>Variances!Print_Area</vt:lpstr>
    </vt:vector>
  </TitlesOfParts>
  <Company>Littlejohn LLP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jsheridan</dc:creator>
  <cp:lastModifiedBy>Claudia</cp:lastModifiedBy>
  <cp:lastPrinted>2022-04-01T11:27:54Z</cp:lastPrinted>
  <dcterms:created xsi:type="dcterms:W3CDTF">2012-07-11T10:01:28Z</dcterms:created>
  <dcterms:modified xsi:type="dcterms:W3CDTF">2022-04-01T13:55:41Z</dcterms:modified>
</cp:coreProperties>
</file>